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135" windowWidth="12690" windowHeight="6525"/>
  </bookViews>
  <sheets>
    <sheet name="Abb_B1-4-1_2017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M13" i="1" l="1"/>
  <c r="L13" i="1"/>
  <c r="K13" i="1"/>
  <c r="M12" i="1"/>
  <c r="L12" i="1"/>
  <c r="K12" i="1"/>
  <c r="J12" i="1"/>
  <c r="I12" i="1"/>
  <c r="H12" i="1"/>
  <c r="G12" i="1"/>
  <c r="F12" i="1"/>
  <c r="E12" i="1"/>
  <c r="D12" i="1"/>
  <c r="M11" i="1"/>
  <c r="L11" i="1"/>
  <c r="K11" i="1"/>
  <c r="M10" i="1"/>
  <c r="L10" i="1"/>
  <c r="K10" i="1"/>
  <c r="J10" i="1"/>
  <c r="M9" i="1"/>
  <c r="L9" i="1"/>
  <c r="K9" i="1"/>
  <c r="M8" i="1"/>
  <c r="L8" i="1"/>
  <c r="K8" i="1"/>
</calcChain>
</file>

<file path=xl/sharedStrings.xml><?xml version="1.0" encoding="utf-8"?>
<sst xmlns="http://schemas.openxmlformats.org/spreadsheetml/2006/main" count="25" uniqueCount="25">
  <si>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</si>
  <si>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</si>
  <si>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</si>
  <si>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</si>
  <si>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</si>
  <si>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</si>
  <si>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</si>
  <si>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</si>
  <si>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</si>
  <si>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</si>
  <si>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</si>
  <si>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</si>
  <si>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FhG</t>
  </si>
  <si>
    <t>HGF</t>
  </si>
  <si>
    <t>MPG</t>
  </si>
  <si>
    <t>WGL</t>
  </si>
  <si>
    <r>
      <t xml:space="preserve">DFG </t>
    </r>
    <r>
      <rPr>
        <vertAlign val="superscript"/>
        <sz val="11"/>
        <rFont val="Times New Roman"/>
        <family val="1"/>
      </rPr>
      <t>1)</t>
    </r>
  </si>
  <si>
    <r>
      <rPr>
        <vertAlign val="superscript"/>
        <sz val="11"/>
        <rFont val="Times New Roman"/>
        <family val="1"/>
      </rPr>
      <t>1)</t>
    </r>
    <r>
      <rPr>
        <sz val="11"/>
        <rFont val="Times New Roman"/>
        <family val="1"/>
      </rPr>
      <t xml:space="preserve"> Einschließlich Zuwendungen des Bundes für Programmpauschalen nach dem Hochschulpakt sowie Zuwendungen des Bundes und Komplementärbeiträge der Länder für Großgeräte an Hochschulen nach Ausführungsvereinbahrungen Forschungsbauten und Großgeräte.</t>
    </r>
  </si>
  <si>
    <r>
      <t xml:space="preserve">Exzellenzinitiative </t>
    </r>
    <r>
      <rPr>
        <vertAlign val="superscript"/>
        <sz val="11"/>
        <rFont val="Times New Roman"/>
        <family val="1"/>
      </rPr>
      <t>2)</t>
    </r>
  </si>
  <si>
    <t>Quelle: GWK (2016: 96).</t>
  </si>
  <si>
    <t>Gutachten zu Forschung, Innovation und technologischer Leistungsfähigkeit Deutschlands 2017.</t>
  </si>
  <si>
    <t>© EFI - Expertenkommission Forschung und Innovation 2017.</t>
  </si>
  <si>
    <r>
      <rPr>
        <vertAlign val="superscript"/>
        <sz val="11"/>
        <rFont val="Times New Roman"/>
        <family val="1"/>
      </rPr>
      <t>2)</t>
    </r>
    <r>
      <rPr>
        <sz val="11"/>
        <rFont val="Times New Roman"/>
        <family val="1"/>
      </rPr>
      <t xml:space="preserve"> Zzgl. anteilige Verwaltungskosten des Wissenschaftsrats.</t>
    </r>
  </si>
  <si>
    <t>Institutionelle Zuwendungen an FhG, HGF, MPG, WGL, DFG sowie Zuwendungen an die DFG zur Durchführung der Exzellenzinitiative in Milliarden Euro.</t>
  </si>
  <si>
    <t>B1-4-1: Zuwendungen des Bundes und der Länder für AUF und DFG 2005 bis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</si>
</sst>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000"/>
    <numFmt numFmtId="166" formatCode="#,##0.0\ &quot;Mrd €&quot;"/>
    <numFmt numFmtId="167" formatCode="_(* #,##0.00_);_(* \(#,##0.00\);_(* &quot;-&quot;??_);_(@_)"/>
    <numFmt numFmtId="168" formatCode="\(0\)"/>
    <numFmt numFmtId="169" formatCode="#,##0\ &quot;T€&quot;"/>
  </numFmts>
  <fonts count="13">
    <font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Univers"/>
      <family val="2"/>
    </font>
    <font>
      <sz val="10"/>
      <color theme="1"/>
      <name val="Arial"/>
      <family val="2"/>
    </font>
    <font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vertAlign val="superscript"/>
      <sz val="1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1">
    <xf numFmtId="0" fontId="0" fillId="0" borderId="0"/>
    <xf numFmtId="3" fontId="3" fillId="0" borderId="0" applyFill="0" applyBorder="0" applyProtection="0">
      <alignment vertical="top" wrapText="1"/>
    </xf>
    <xf numFmtId="3" fontId="3" fillId="0" borderId="0" applyFill="0" applyBorder="0" applyProtection="0">
      <alignment horizontal="right" vertical="top" wrapText="1" indent="1"/>
    </xf>
    <xf numFmtId="14" fontId="3" fillId="0" borderId="0" applyFont="0" applyFill="0" applyBorder="0" applyProtection="0">
      <alignment vertical="top" wrapText="1"/>
    </xf>
    <xf numFmtId="0" fontId="5" fillId="0" borderId="0" applyNumberFormat="0" applyFill="0" applyBorder="0" applyAlignment="0" applyProtection="0">
      <alignment wrapText="1"/>
    </xf>
    <xf numFmtId="167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8" fontId="3" fillId="0" borderId="1" applyFont="0" applyFill="0" applyBorder="0" applyProtection="0">
      <alignment horizontal="center" vertical="top" wrapText="1"/>
    </xf>
    <xf numFmtId="3" fontId="3" fillId="0" borderId="0" applyFill="0" applyBorder="0" applyProtection="0">
      <alignment vertical="top" wrapText="1"/>
    </xf>
    <xf numFmtId="3" fontId="3" fillId="0" borderId="0" applyFill="0" applyBorder="0" applyProtection="0">
      <alignment horizontal="right" vertical="top" wrapText="1" indent="1"/>
    </xf>
    <xf numFmtId="3" fontId="3" fillId="0" borderId="0" applyFill="0" applyBorder="0" applyProtection="0">
      <alignment horizontal="right" vertical="top" wrapText="1" indent="1"/>
    </xf>
    <xf numFmtId="3" fontId="3" fillId="0" borderId="0" applyFill="0" applyBorder="0" applyProtection="0">
      <alignment horizontal="right" vertical="top" wrapText="1" indent="1"/>
    </xf>
    <xf numFmtId="3" fontId="3" fillId="0" borderId="0" applyFill="0" applyBorder="0" applyProtection="0">
      <alignment vertical="top" wrapText="1"/>
    </xf>
    <xf numFmtId="3" fontId="3" fillId="0" borderId="0" applyFill="0" applyBorder="0" applyProtection="0">
      <alignment vertical="top" wrapText="1"/>
    </xf>
    <xf numFmtId="0" fontId="2" fillId="0" borderId="0"/>
    <xf numFmtId="0" fontId="2" fillId="0" borderId="0"/>
    <xf numFmtId="0" fontId="6" fillId="0" borderId="0"/>
    <xf numFmtId="0" fontId="2" fillId="0" borderId="0"/>
    <xf numFmtId="169" fontId="3" fillId="0" borderId="0" applyFont="0" applyFill="0" applyBorder="0" applyAlignment="0" applyProtection="0">
      <alignment vertical="top"/>
    </xf>
    <xf numFmtId="3" fontId="4" fillId="0" borderId="0" applyNumberFormat="0">
      <alignment vertical="top"/>
    </xf>
    <xf numFmtId="3" fontId="4" fillId="0" borderId="0" applyNumberFormat="0">
      <alignment vertical="top"/>
    </xf>
    <xf numFmtId="3" fontId="4" fillId="0" borderId="0" applyNumberFormat="0">
      <alignment vertical="top"/>
    </xf>
    <xf numFmtId="3" fontId="4" fillId="0" borderId="0" applyNumberFormat="0">
      <alignment vertical="top"/>
    </xf>
    <xf numFmtId="3" fontId="3" fillId="0" borderId="0" applyNumberFormat="0" applyFont="0" applyFill="0" applyBorder="0" applyProtection="0">
      <alignment vertical="top"/>
    </xf>
    <xf numFmtId="3" fontId="3" fillId="0" borderId="0" applyNumberFormat="0" applyFont="0" applyFill="0" applyBorder="0" applyProtection="0">
      <alignment vertical="top"/>
    </xf>
    <xf numFmtId="3" fontId="3" fillId="0" borderId="0" applyNumberFormat="0" applyFont="0" applyFill="0" applyBorder="0" applyProtection="0">
      <alignment vertical="top"/>
    </xf>
    <xf numFmtId="3" fontId="3" fillId="0" borderId="0" applyNumberFormat="0" applyFont="0" applyFill="0" applyBorder="0" applyProtection="0">
      <alignment vertical="top"/>
    </xf>
    <xf numFmtId="3" fontId="3" fillId="0" borderId="0" applyNumberFormat="0" applyFont="0" applyFill="0" applyBorder="0" applyProtection="0">
      <alignment vertical="top"/>
    </xf>
    <xf numFmtId="0" fontId="1" fillId="0" borderId="0"/>
  </cellStyleXfs>
  <cellXfs count="27">
    <xf numFmtId="0" fontId="0" fillId="0" borderId="0" xfId="0"/>
    <xf numFmtId="3" fontId="3" fillId="0" borderId="0" xfId="1" applyAlignment="1">
      <alignment vertical="top" wrapText="1"/>
    </xf>
    <xf numFmtId="3" fontId="3" fillId="0" borderId="0" xfId="1">
      <alignment vertical="top" wrapText="1"/>
    </xf>
    <xf numFmtId="3" fontId="4" fillId="0" borderId="0" xfId="1" applyFont="1">
      <alignment vertical="top" wrapText="1"/>
    </xf>
    <xf numFmtId="3" fontId="3" fillId="0" borderId="0" xfId="1" quotePrefix="1" applyFont="1">
      <alignment vertical="top" wrapText="1"/>
    </xf>
    <xf numFmtId="166" fontId="3" fillId="0" borderId="0" xfId="1" applyNumberFormat="1">
      <alignment vertical="top" wrapText="1"/>
    </xf>
    <xf numFmtId="3" fontId="3" fillId="0" borderId="0" xfId="1" applyFont="1">
      <alignment vertical="top" wrapText="1"/>
    </xf>
    <xf numFmtId="3" fontId="8" fillId="0" borderId="3" xfId="2" applyFont="1" applyFill="1" applyBorder="1" applyAlignment="1">
      <alignment horizontal="center" vertical="top" wrapText="1"/>
    </xf>
    <xf numFmtId="3" fontId="8" fillId="0" borderId="3" xfId="2" quotePrefix="1" applyFont="1" applyFill="1" applyBorder="1" applyAlignment="1">
      <alignment horizontal="center" vertical="top" wrapText="1"/>
    </xf>
    <xf numFmtId="3" fontId="9" fillId="0" borderId="0" xfId="2" applyFont="1" applyFill="1" applyBorder="1" applyAlignment="1">
      <alignment vertical="top" wrapText="1"/>
    </xf>
    <xf numFmtId="164" fontId="9" fillId="0" borderId="0" xfId="2" quotePrefix="1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>
      <alignment horizontal="center" vertical="center" wrapText="1"/>
    </xf>
    <xf numFmtId="165" fontId="9" fillId="0" borderId="0" xfId="2" quotePrefix="1" applyNumberFormat="1" applyFont="1" applyFill="1" applyBorder="1" applyAlignment="1">
      <alignment horizontal="center" vertical="center" wrapText="1"/>
    </xf>
    <xf numFmtId="3" fontId="10" fillId="0" borderId="0" xfId="1" applyFont="1" applyAlignment="1">
      <alignment vertical="top" wrapText="1"/>
    </xf>
    <xf numFmtId="3" fontId="7" fillId="0" borderId="0" xfId="1" applyFont="1">
      <alignment vertical="top" wrapText="1"/>
    </xf>
    <xf numFmtId="3" fontId="9" fillId="0" borderId="0" xfId="2" applyFont="1" applyFill="1" applyBorder="1" applyAlignment="1">
      <alignment wrapText="1"/>
    </xf>
    <xf numFmtId="3" fontId="9" fillId="0" borderId="0" xfId="1" applyFont="1" applyBorder="1" applyAlignment="1">
      <alignment vertical="top" wrapText="1"/>
    </xf>
    <xf numFmtId="3" fontId="9" fillId="0" borderId="0" xfId="1" applyFont="1" applyBorder="1">
      <alignment vertical="top" wrapText="1"/>
    </xf>
    <xf numFmtId="3" fontId="9" fillId="0" borderId="0" xfId="1" applyFont="1" applyAlignment="1">
      <alignment vertical="top" wrapText="1"/>
    </xf>
    <xf numFmtId="3" fontId="3" fillId="0" borderId="0" xfId="1" applyAlignment="1">
      <alignment wrapText="1"/>
    </xf>
    <xf numFmtId="0" fontId="12" fillId="0" borderId="0" xfId="30" applyFont="1" applyFill="1"/>
    <xf numFmtId="0" fontId="12" fillId="0" borderId="0" xfId="30" applyFont="1"/>
    <xf numFmtId="3" fontId="8" fillId="0" borderId="0" xfId="1" applyFont="1" applyAlignment="1">
      <alignment horizontal="left" vertical="top"/>
    </xf>
    <xf numFmtId="3" fontId="9" fillId="0" borderId="0" xfId="1" applyFont="1" applyAlignment="1">
      <alignment horizontal="left" vertical="top" wrapText="1"/>
    </xf>
    <xf numFmtId="3" fontId="9" fillId="0" borderId="4" xfId="1" applyFont="1" applyBorder="1" applyAlignment="1">
      <alignment horizontal="left" vertical="top" wrapText="1"/>
    </xf>
    <xf numFmtId="3" fontId="9" fillId="0" borderId="0" xfId="1" applyFont="1" applyBorder="1" applyAlignment="1">
      <alignment horizontal="left" wrapText="1"/>
    </xf>
    <xf numFmtId="3" fontId="9" fillId="0" borderId="2" xfId="1" applyFont="1" applyBorder="1" applyAlignment="1">
      <alignment horizontal="left" vertical="top" wrapText="1"/>
    </xf>
  </cellXfs>
  <cellStyles count="31">
    <cellStyle name="Datum" xfId="3"/>
    <cellStyle name="Hochgestellt" xfId="4"/>
    <cellStyle name="Komma 2" xfId="5"/>
    <cellStyle name="Prozent 2" xfId="6"/>
    <cellStyle name="Prozent 2 2" xfId="7"/>
    <cellStyle name="Prozent 3" xfId="8"/>
    <cellStyle name="Spaltennumerierung" xfId="9"/>
    <cellStyle name="Standard" xfId="0" builtinId="0"/>
    <cellStyle name="Standard 10" xfId="10"/>
    <cellStyle name="Standard 2" xfId="11"/>
    <cellStyle name="Standard 3" xfId="12"/>
    <cellStyle name="Standard 3 2" xfId="13"/>
    <cellStyle name="Standard 4" xfId="14"/>
    <cellStyle name="Standard 5" xfId="1"/>
    <cellStyle name="Standard 5 2" xfId="15"/>
    <cellStyle name="Standard 6" xfId="16"/>
    <cellStyle name="Standard 7" xfId="17"/>
    <cellStyle name="Standard 8" xfId="18"/>
    <cellStyle name="Standard 9" xfId="19"/>
    <cellStyle name="Standard_Kennzahlen 2" xfId="2"/>
    <cellStyle name="Standard_Tabelle1_1" xfId="30"/>
    <cellStyle name="T€" xfId="20"/>
    <cellStyle name="Überschrift 5" xfId="21"/>
    <cellStyle name="Überschrift 6" xfId="22"/>
    <cellStyle name="Überschrift 7" xfId="23"/>
    <cellStyle name="Überschrift 8" xfId="24"/>
    <cellStyle name="Zeilenumbruch" xfId="25"/>
    <cellStyle name="Zeilenumbruch 2" xfId="26"/>
    <cellStyle name="Zeilenumburch" xfId="27"/>
    <cellStyle name="Zeilenumburch 2" xfId="28"/>
    <cellStyle name="Zeilenumburch 2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Home\Andrae\PFI\Monitoring%202016\Kennzahlen\Kennzahlen%20all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"/>
      <sheetName val="Fonds"/>
      <sheetName val="FRP"/>
      <sheetName val="7. FRP "/>
      <sheetName val="Horizont"/>
      <sheetName val="ERC "/>
      <sheetName val="ERC Frauen"/>
      <sheetName val="ERC kumulativ"/>
      <sheetName val="EU Geld"/>
      <sheetName val="gm Brfg"/>
      <sheetName val="Prof MPG"/>
      <sheetName val="FhG-MPG"/>
      <sheetName val="InnoCl"/>
      <sheetName val="FhG Ausl"/>
      <sheetName val="WiDrittm"/>
      <sheetName val="Patente "/>
      <sheetName val="Patente Erlöse"/>
      <sheetName val="Ausgr."/>
      <sheetName val="FhG Weiterb"/>
      <sheetName val="Budgets"/>
      <sheetName val="Tabelle1"/>
      <sheetName val="Zuwachs"/>
      <sheetName val="Zuwdg Diag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T2">
            <v>622.14499999999998</v>
          </cell>
          <cell r="V2">
            <v>644.72900000000004</v>
          </cell>
          <cell r="X2">
            <v>673.08900000000006</v>
          </cell>
        </row>
        <row r="5">
          <cell r="T5">
            <v>2789.9079999999999</v>
          </cell>
          <cell r="V5">
            <v>3028.0430000000001</v>
          </cell>
          <cell r="X5">
            <v>3042.6990000000001</v>
          </cell>
        </row>
        <row r="10">
          <cell r="T10">
            <v>1539.414</v>
          </cell>
          <cell r="V10">
            <v>1608.9359999999999</v>
          </cell>
          <cell r="X10">
            <v>1660.6009999999999</v>
          </cell>
        </row>
        <row r="13">
          <cell r="T13">
            <v>1067.4295</v>
          </cell>
          <cell r="V13">
            <v>1125.7882500000001</v>
          </cell>
          <cell r="X13">
            <v>1153.2570000000001</v>
          </cell>
        </row>
        <row r="18">
          <cell r="R18">
            <v>483.50390299999998</v>
          </cell>
          <cell r="V18">
            <v>530.06707600000004</v>
          </cell>
          <cell r="X18">
            <v>524.99987600000009</v>
          </cell>
        </row>
        <row r="20">
          <cell r="T20">
            <v>2896.6205759999998</v>
          </cell>
          <cell r="V20">
            <v>3025.1770759999999</v>
          </cell>
          <cell r="X20">
            <v>3124.4118760000001</v>
          </cell>
        </row>
        <row r="37">
          <cell r="C37">
            <v>46170</v>
          </cell>
          <cell r="E37" t="str">
            <v>2014</v>
          </cell>
        </row>
      </sheetData>
      <sheetData sheetId="20"/>
      <sheetData sheetId="21"/>
      <sheetData sheetId="22">
        <row r="2">
          <cell r="B2" t="str">
            <v>2005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3"/>
  <sheetViews>
    <sheetView tabSelected="1" zoomScaleNormal="100" workbookViewId="0">
      <selection activeCell="E20" sqref="E20"/>
    </sheetView>
  </sheetViews>
  <sheetFormatPr baseColWidth="10" defaultColWidth="11.42578125" defaultRowHeight="12"/>
  <cols>
    <col min="1" max="1" width="29.42578125" style="1" customWidth="1"/>
    <col min="2" max="2" width="10.5703125" style="2" bestFit="1" customWidth="1"/>
    <col min="3" max="3" width="11.42578125" style="2" bestFit="1" customWidth="1"/>
    <col min="4" max="4" width="10.5703125" style="2" bestFit="1" customWidth="1"/>
    <col min="5" max="5" width="8.7109375" style="2" customWidth="1"/>
    <col min="6" max="6" width="10.140625" style="2" customWidth="1"/>
    <col min="7" max="7" width="8.7109375" style="2" customWidth="1"/>
    <col min="8" max="8" width="9.140625" style="2" bestFit="1" customWidth="1"/>
    <col min="9" max="9" width="8.7109375" style="2" customWidth="1"/>
    <col min="10" max="10" width="9.140625" style="2" bestFit="1" customWidth="1"/>
    <col min="11" max="11" width="8.7109375" style="2" customWidth="1"/>
    <col min="12" max="16384" width="11.42578125" style="2"/>
  </cols>
  <sheetData>
    <row r="1" spans="1:13" ht="15" customHeight="1">
      <c r="A1" s="20" t="s">
        <v>20</v>
      </c>
    </row>
    <row r="2" spans="1:13" ht="15" customHeight="1">
      <c r="A2" s="21" t="s">
        <v>21</v>
      </c>
    </row>
    <row r="3" spans="1:13" ht="15">
      <c r="A3" s="18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14.25">
      <c r="A4" s="22" t="s">
        <v>24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15.75" customHeight="1">
      <c r="A5" s="23" t="s">
        <v>23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ht="14.25">
      <c r="A6" s="13"/>
    </row>
    <row r="7" spans="1:13" s="3" customFormat="1" ht="14.25">
      <c r="A7" s="7"/>
      <c r="B7" s="8" t="s">
        <v>0</v>
      </c>
      <c r="C7" s="8" t="s">
        <v>1</v>
      </c>
      <c r="D7" s="8" t="s">
        <v>2</v>
      </c>
      <c r="E7" s="8" t="s">
        <v>3</v>
      </c>
      <c r="F7" s="8" t="s">
        <v>4</v>
      </c>
      <c r="G7" s="8" t="s">
        <v>5</v>
      </c>
      <c r="H7" s="8" t="s">
        <v>6</v>
      </c>
      <c r="I7" s="8" t="s">
        <v>7</v>
      </c>
      <c r="J7" s="8" t="s">
        <v>8</v>
      </c>
      <c r="K7" s="8" t="s">
        <v>9</v>
      </c>
      <c r="L7" s="8" t="s">
        <v>10</v>
      </c>
      <c r="M7" s="8" t="s">
        <v>11</v>
      </c>
    </row>
    <row r="8" spans="1:13" ht="15">
      <c r="A8" s="9" t="s">
        <v>12</v>
      </c>
      <c r="B8" s="10">
        <v>0.44023299999999999</v>
      </c>
      <c r="C8" s="11">
        <v>0.45330200000000004</v>
      </c>
      <c r="D8" s="11">
        <v>0.46754499999999999</v>
      </c>
      <c r="E8" s="11">
        <v>0.46609699999999998</v>
      </c>
      <c r="F8" s="11">
        <v>0.49998700000000001</v>
      </c>
      <c r="G8" s="11">
        <v>0.52567900000000001</v>
      </c>
      <c r="H8" s="11">
        <v>0.54510449999999999</v>
      </c>
      <c r="I8" s="11">
        <v>0.56489999999999996</v>
      </c>
      <c r="J8" s="11">
        <v>0.59653100000000003</v>
      </c>
      <c r="K8" s="11">
        <f>[1]Budgets!T2/1000</f>
        <v>0.62214499999999995</v>
      </c>
      <c r="L8" s="11">
        <f>[1]Budgets!V2/1000</f>
        <v>0.644729</v>
      </c>
      <c r="M8" s="11">
        <f>[1]Budgets!X2/1000</f>
        <v>0.67308900000000005</v>
      </c>
    </row>
    <row r="9" spans="1:13" ht="15">
      <c r="A9" s="9" t="s">
        <v>13</v>
      </c>
      <c r="B9" s="10">
        <v>1.7115866666666666</v>
      </c>
      <c r="C9" s="11">
        <v>1.7652766666666664</v>
      </c>
      <c r="D9" s="11">
        <v>1.822398</v>
      </c>
      <c r="E9" s="11">
        <v>1.9078440000000001</v>
      </c>
      <c r="F9" s="11">
        <v>2.1214122222222227</v>
      </c>
      <c r="G9" s="11">
        <v>2.0969022222222224</v>
      </c>
      <c r="H9" s="11">
        <v>2.2709677777777779</v>
      </c>
      <c r="I9" s="11">
        <v>2.4803839999999999</v>
      </c>
      <c r="J9" s="11">
        <v>2.6092659999999999</v>
      </c>
      <c r="K9" s="11">
        <f>[1]Budgets!T5/1000</f>
        <v>2.7899080000000001</v>
      </c>
      <c r="L9" s="11">
        <f>[1]Budgets!V5/1000</f>
        <v>3.0280430000000003</v>
      </c>
      <c r="M9" s="11">
        <f>[1]Budgets!X5/1000</f>
        <v>3.0426990000000003</v>
      </c>
    </row>
    <row r="10" spans="1:13" ht="15">
      <c r="A10" s="9" t="s">
        <v>14</v>
      </c>
      <c r="B10" s="10">
        <v>0.98363400000000001</v>
      </c>
      <c r="C10" s="11">
        <v>1.040902</v>
      </c>
      <c r="D10" s="11">
        <v>1.07521</v>
      </c>
      <c r="E10" s="11">
        <v>1.17382016</v>
      </c>
      <c r="F10" s="11">
        <v>1.2128589999999999</v>
      </c>
      <c r="G10" s="11">
        <v>1.2567945</v>
      </c>
      <c r="H10" s="11">
        <v>1.327439</v>
      </c>
      <c r="I10" s="11">
        <v>1.381893</v>
      </c>
      <c r="J10" s="11">
        <f>1.422137+0.031572</f>
        <v>1.4537089999999999</v>
      </c>
      <c r="K10" s="11">
        <f>[1]Budgets!T10/1000+[1]Budgets!C37/1000000</f>
        <v>1.5855840000000001</v>
      </c>
      <c r="L10" s="11">
        <f>[1]Budgets!V10/1000+[1]Budgets!D37/1000000</f>
        <v>1.6089359999999999</v>
      </c>
      <c r="M10" s="11">
        <f>[1]Budgets!X10/1000+[1]Budgets!E37/1000000</f>
        <v>1.662615</v>
      </c>
    </row>
    <row r="11" spans="1:13" ht="15">
      <c r="A11" s="9" t="s">
        <v>15</v>
      </c>
      <c r="B11" s="10">
        <v>0.73584799999999995</v>
      </c>
      <c r="C11" s="11">
        <v>0.75614300000000001</v>
      </c>
      <c r="D11" s="11">
        <v>0.77385700000000002</v>
      </c>
      <c r="E11" s="11">
        <v>0.81165363800000001</v>
      </c>
      <c r="F11" s="11">
        <v>0.85229581800000009</v>
      </c>
      <c r="G11" s="11">
        <v>0.92390275599999994</v>
      </c>
      <c r="H11" s="11">
        <v>0.92909986300000014</v>
      </c>
      <c r="I11" s="11">
        <v>0.96829500000000013</v>
      </c>
      <c r="J11" s="11">
        <v>0.99380500000000005</v>
      </c>
      <c r="K11" s="11">
        <f>[1]Budgets!T13/1000</f>
        <v>1.0674295</v>
      </c>
      <c r="L11" s="11">
        <f>[1]Budgets!V13/1000</f>
        <v>1.12578825</v>
      </c>
      <c r="M11" s="11">
        <f>[1]Budgets!X13/1000</f>
        <v>1.153257</v>
      </c>
    </row>
    <row r="12" spans="1:13" ht="16.5" customHeight="1">
      <c r="A12" s="15" t="s">
        <v>16</v>
      </c>
      <c r="B12" s="10">
        <v>1.3257999999999999</v>
      </c>
      <c r="C12" s="11">
        <v>1.3652</v>
      </c>
      <c r="D12" s="10">
        <f>1.4062+0.1002+0.17</f>
        <v>1.6763999999999999</v>
      </c>
      <c r="E12" s="11">
        <f>1.448349+0.1389+0.17</f>
        <v>1.7572490000000001</v>
      </c>
      <c r="F12" s="11">
        <f>1.491799+0.2069+0.17</f>
        <v>1.8686990000000001</v>
      </c>
      <c r="G12" s="11">
        <f>1.536553+0.2575+0.17</f>
        <v>1.964053</v>
      </c>
      <c r="H12" s="11">
        <f>1.613381+0.3027+0.17</f>
        <v>2.0860810000000001</v>
      </c>
      <c r="I12" s="11">
        <f>1.694105+0.3188+0.17</f>
        <v>2.1829049999999999</v>
      </c>
      <c r="J12" s="11">
        <f>1.77875+0.3178+0.17</f>
        <v>2.2665500000000001</v>
      </c>
      <c r="K12" s="12">
        <f>[1]Budgets!T20/1000</f>
        <v>2.8966205759999997</v>
      </c>
      <c r="L12" s="12">
        <f>[1]Budgets!V20/1000</f>
        <v>3.0251770759999999</v>
      </c>
      <c r="M12" s="12">
        <f>[1]Budgets!X20/1000</f>
        <v>3.1244118759999999</v>
      </c>
    </row>
    <row r="13" spans="1:13" ht="18">
      <c r="A13" s="9" t="s">
        <v>18</v>
      </c>
      <c r="B13" s="10">
        <v>0</v>
      </c>
      <c r="C13" s="11">
        <v>0.19</v>
      </c>
      <c r="D13" s="11">
        <v>0.38</v>
      </c>
      <c r="E13" s="11">
        <v>0.38</v>
      </c>
      <c r="F13" s="11">
        <v>0.38</v>
      </c>
      <c r="G13" s="11">
        <v>0.38</v>
      </c>
      <c r="H13" s="11">
        <v>0.436</v>
      </c>
      <c r="I13" s="11">
        <v>0.436</v>
      </c>
      <c r="J13" s="11">
        <v>0.48350389999999999</v>
      </c>
      <c r="K13" s="11">
        <f>[1]Budgets!R18/1000</f>
        <v>0.48350390299999996</v>
      </c>
      <c r="L13" s="11">
        <f>[1]Budgets!V18/1000</f>
        <v>0.53006707600000003</v>
      </c>
      <c r="M13" s="11">
        <f>[1]Budgets!X18/1000</f>
        <v>0.52499987600000009</v>
      </c>
    </row>
    <row r="14" spans="1:13" ht="33" customHeight="1">
      <c r="A14" s="24" t="s">
        <v>17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1:13" ht="17.25" customHeight="1">
      <c r="A15" s="25" t="s">
        <v>22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">
      <c r="A16" s="26" t="s">
        <v>19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7" spans="1:13" ht="15">
      <c r="A17" s="16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31" spans="1:13">
      <c r="B31" s="19"/>
    </row>
    <row r="34" spans="1:3">
      <c r="A34" s="4"/>
      <c r="B34" s="4"/>
      <c r="C34" s="4"/>
    </row>
    <row r="35" spans="1:3">
      <c r="A35" s="5"/>
      <c r="B35" s="5"/>
      <c r="C35" s="5"/>
    </row>
    <row r="36" spans="1:3">
      <c r="A36" s="5"/>
      <c r="B36" s="5"/>
      <c r="C36" s="5"/>
    </row>
    <row r="37" spans="1:3">
      <c r="A37" s="5"/>
      <c r="B37" s="5"/>
      <c r="C37" s="5"/>
    </row>
    <row r="38" spans="1:3">
      <c r="A38" s="2"/>
    </row>
    <row r="39" spans="1:3">
      <c r="A39" s="2"/>
    </row>
    <row r="40" spans="1:3">
      <c r="A40" s="2"/>
    </row>
    <row r="41" spans="1:3">
      <c r="A41" s="2"/>
    </row>
    <row r="42" spans="1:3">
      <c r="A42" s="2"/>
    </row>
    <row r="43" spans="1:3">
      <c r="A43" s="2"/>
    </row>
    <row r="44" spans="1:3">
      <c r="A44" s="2"/>
    </row>
    <row r="45" spans="1:3">
      <c r="A45" s="2"/>
      <c r="B45" s="6"/>
    </row>
    <row r="46" spans="1:3">
      <c r="A46" s="2"/>
    </row>
    <row r="47" spans="1:3">
      <c r="A47" s="2"/>
    </row>
    <row r="48" spans="1:3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</sheetData>
  <sheetProtection formatCells="0" formatColumns="0" formatRows="0" insertColumns="0" insertRows="0" insertHyperlinks="0" deleteColumns="0" deleteRows="0" sort="0" autoFilter="0" pivotTables="0"/>
  <mergeCells count="5">
    <mergeCell ref="A4:M4"/>
    <mergeCell ref="A5:M5"/>
    <mergeCell ref="A14:M14"/>
    <mergeCell ref="A15:M15"/>
    <mergeCell ref="A16:M16"/>
  </mergeCells>
  <printOptions horizontalCentered="1"/>
  <pageMargins left="0" right="0" top="0.78740157480314965" bottom="0.59055118110236227" header="0.39370078740157483" footer="0.31496062992125984"/>
  <pageSetup paperSize="9" scale="58" orientation="landscape" horizontalDpi="1200" verticalDpi="1200" r:id="rId1"/>
  <headerFooter differentFirst="1">
    <oddFooter>&amp;R&amp;Z&amp;F: &amp;A</oddFooter>
  </headerFooter>
  <ignoredErrors>
    <ignoredError sqref="B7:M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Abb_B1-4-1_2017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GWK</dc:creator>
  <cp:lastModifiedBy>Victor, Vincent</cp:lastModifiedBy>
  <dcterms:created xsi:type="dcterms:W3CDTF">2017-01-10T13:06:10Z</dcterms:created>
  <dcterms:modified xsi:type="dcterms:W3CDTF">2017-02-09T13:50:36Z</dcterms:modified>
</cp:coreProperties>
</file>